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Estrutura e Fundações" sheetId="2" state="visible" r:id="rId2"/>
    <sheet name="Hidráulica · Gás" sheetId="3" state="visible" r:id="rId3"/>
    <sheet name="Elétrica · SPDA · Telecom" sheetId="4" state="visible" r:id="rId4"/>
    <sheet name="Incêndio (PSCIP)" sheetId="5" state="visible" r:id="rId5"/>
    <sheet name="Climatização · Acústica" sheetId="6" state="visible" r:id="rId6"/>
    <sheet name="Fachada · Sistemas" sheetId="7" state="visible" r:id="rId7"/>
    <sheet name="Projetos e Coordenação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R$ #,##0"/>
  </numFmts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color rgb="00606060"/>
      <sz val="9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F5E6C8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5" fontId="0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20" customWidth="1" min="3" max="3"/>
  </cols>
  <sheetData>
    <row r="1">
      <c r="A1" s="1" t="inlineStr">
        <is>
          <t>TORRE ALTEZZA — PROJETOS COMPLEMENTARES · quantitativos e faixas de preço</t>
        </is>
      </c>
    </row>
    <row r="2">
      <c r="A2" s="2" t="inlineStr">
        <is>
          <t>98 unidades · 21.456 m² reais · 30 níveis · 100 m · 138 vagas. Gerado da geometria medida (plantas/*.json) por planilhas_complementares_xlsx.py.</t>
        </is>
      </c>
    </row>
    <row r="5">
      <c r="A5" s="3" t="inlineStr">
        <is>
          <t>Disciplina</t>
        </is>
      </c>
      <c r="B5" s="3" t="inlineStr">
        <is>
          <t>Base</t>
        </is>
      </c>
      <c r="C5" s="3" t="inlineStr">
        <is>
          <t>Total médio (R$)</t>
        </is>
      </c>
    </row>
    <row r="6">
      <c r="A6" t="inlineStr">
        <is>
          <t>Estrutura e Fundações</t>
        </is>
      </c>
      <c r="B6" t="inlineStr">
        <is>
          <t>base K</t>
        </is>
      </c>
      <c r="C6" s="4">
        <f>'Estrutura e Fundações'!G11</f>
        <v/>
      </c>
    </row>
    <row r="7">
      <c r="A7" t="inlineStr">
        <is>
          <t>Hidráulica · Gás</t>
        </is>
      </c>
      <c r="B7" t="inlineStr">
        <is>
          <t>base L</t>
        </is>
      </c>
      <c r="C7" s="4">
        <f>'Hidráulica · Gás'!G13</f>
        <v/>
      </c>
    </row>
    <row r="8">
      <c r="A8" t="inlineStr">
        <is>
          <t>Elétrica · SPDA · Telecom</t>
        </is>
      </c>
      <c r="B8" t="inlineStr">
        <is>
          <t>base M</t>
        </is>
      </c>
      <c r="C8" s="4">
        <f>'Elétrica · SPDA · Telecom'!G16</f>
        <v/>
      </c>
    </row>
    <row r="9">
      <c r="A9" t="inlineStr">
        <is>
          <t>Incêndio (PSCIP)</t>
        </is>
      </c>
      <c r="B9" t="inlineStr">
        <is>
          <t>base N</t>
        </is>
      </c>
      <c r="C9" s="4">
        <f>'Incêndio (PSCIP)'!G15</f>
        <v/>
      </c>
    </row>
    <row r="10">
      <c r="A10" t="inlineStr">
        <is>
          <t>Climatização · Acústica</t>
        </is>
      </c>
      <c r="B10" t="inlineStr">
        <is>
          <t>base O</t>
        </is>
      </c>
      <c r="C10" s="4">
        <f>'Climatização · Acústica'!G14</f>
        <v/>
      </c>
    </row>
    <row r="11">
      <c r="A11" t="inlineStr">
        <is>
          <t>Fachada · Sistemas</t>
        </is>
      </c>
      <c r="B11" t="inlineStr">
        <is>
          <t>base P</t>
        </is>
      </c>
      <c r="C11" s="4">
        <f>'Fachada · Sistemas'!G12</f>
        <v/>
      </c>
    </row>
    <row r="12">
      <c r="A12" t="inlineStr">
        <is>
          <t>Projetos e Coordenação</t>
        </is>
      </c>
      <c r="B12" t="inlineStr">
        <is>
          <t>base Q</t>
        </is>
      </c>
      <c r="C12" s="4">
        <f>'Projetos e Coordenação'!G13</f>
        <v/>
      </c>
    </row>
    <row r="13">
      <c r="A13" s="5" t="inlineStr">
        <is>
          <t>TOTAL DOS COMPLEMENTARES (médio)</t>
        </is>
      </c>
      <c r="C13" s="6">
        <f>SUM(C6:C12)</f>
        <v/>
      </c>
    </row>
    <row r="15" ht="58" customHeight="1">
      <c r="A15" s="7" t="inlineStr">
        <is>
          <t>LEITURA: este total NÃO é o custo da obra — é a soma dos sistemas e dos honorários que estas sete disciplinas produzem, na faixa média. O custo de obra fechado está em qc01-lote21-altezza-decisao-custo-obra-48-vs-59.md (bottom-up: 65,15 M de CD+CI; meta honesta 64 M).</t>
        </is>
      </c>
    </row>
  </sheetData>
  <mergeCells count="2">
    <mergeCell ref="A15:C15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ESTRUTURA E FUNDAÇÕES — quantitativos de ANTEPROJETO (base K)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Concreto estrutural (lajes, vigas, pilares, núcleo)</t>
        </is>
      </c>
      <c r="B5" t="inlineStr">
        <is>
          <t>m³</t>
        </is>
      </c>
      <c r="C5" s="8" t="n">
        <v>4934.9</v>
      </c>
      <c r="D5" s="7" t="inlineStr">
        <is>
          <t>0,23 m³/m² real — faixa de torre residencial alta (base K §7: 4.300–5.400 m³ no total)</t>
        </is>
      </c>
      <c r="E5" s="4" t="n">
        <v>620</v>
      </c>
      <c r="F5" s="4" t="n">
        <v>780</v>
      </c>
      <c r="G5" s="4">
        <f>C5*(E5+F5)/2</f>
        <v/>
      </c>
    </row>
    <row r="6">
      <c r="A6" s="7" t="inlineStr">
        <is>
          <t>Aço CA-50/60</t>
        </is>
      </c>
      <c r="B6" t="inlineStr">
        <is>
          <t>kg</t>
        </is>
      </c>
      <c r="C6" s="8" t="n">
        <v>472032</v>
      </c>
      <c r="D6" s="7" t="inlineStr">
        <is>
          <t>22 kg/m² real (base K §7: 390–590 t no total)</t>
        </is>
      </c>
      <c r="E6" s="4" t="n">
        <v>8.5</v>
      </c>
      <c r="F6" s="4" t="n">
        <v>11</v>
      </c>
      <c r="G6" s="4">
        <f>C6*(E6+F6)/2</f>
        <v/>
      </c>
    </row>
    <row r="7">
      <c r="A7" s="7" t="inlineStr">
        <is>
          <t>Fôrma (área de contato)</t>
        </is>
      </c>
      <c r="B7" t="inlineStr">
        <is>
          <t>m²</t>
        </is>
      </c>
      <c r="C7" s="8" t="n">
        <v>45057.6</v>
      </c>
      <c r="D7" s="7" t="inlineStr">
        <is>
          <t>2,1 m² de fôrma por m² construído — fôrma de alumínio com 21 reaproveitamentos (base K §7 e alavanca de custo §4)</t>
        </is>
      </c>
      <c r="E7" s="4" t="n">
        <v>55</v>
      </c>
      <c r="F7" s="4" t="n">
        <v>85</v>
      </c>
      <c r="G7" s="4">
        <f>C7*(E7+F7)/2</f>
        <v/>
      </c>
    </row>
    <row r="8">
      <c r="A8" s="7" t="inlineStr">
        <is>
          <t>Estaca hélice contínua Ø 50 cm</t>
        </is>
      </c>
      <c r="B8" t="inlineStr">
        <is>
          <t>m</t>
        </is>
      </c>
      <c r="C8" s="8" t="n">
        <v>2200</v>
      </c>
      <c r="D8" s="7" t="inlineStr">
        <is>
          <t>[ESTIMATIVA] 40 estacas × 35–40 m + folga — solo colapsível atravessado, atrito desprezado na camada ruim (base K §3)</t>
        </is>
      </c>
      <c r="E8" s="4" t="n">
        <v>180</v>
      </c>
      <c r="F8" s="4" t="n">
        <v>260</v>
      </c>
      <c r="G8" s="4">
        <f>C8*(E8+F8)/2</f>
        <v/>
      </c>
    </row>
    <row r="9">
      <c r="A9" s="7" t="inlineStr">
        <is>
          <t>Prova de carga estática INUNDADA</t>
        </is>
      </c>
      <c r="B9" t="inlineStr">
        <is>
          <t>un</t>
        </is>
      </c>
      <c r="C9" s="8" t="n">
        <v>3</v>
      </c>
      <c r="D9" s="7" t="inlineStr">
        <is>
          <t>≥ 1 % das estacas, na condição inundada como a UFU faz — é o GATE da fundação (base K §3, NBR 6122)</t>
        </is>
      </c>
      <c r="E9" s="4" t="n">
        <v>18000</v>
      </c>
      <c r="F9" s="4" t="n">
        <v>32000</v>
      </c>
      <c r="G9" s="4">
        <f>C9*(E9+F9)/2</f>
        <v/>
      </c>
    </row>
    <row r="10">
      <c r="A10" s="7" t="inlineStr">
        <is>
          <t>Avaliação Técnica de Projeto independente (ATP)</t>
        </is>
      </c>
      <c r="B10" t="inlineStr">
        <is>
          <t>vb</t>
        </is>
      </c>
      <c r="C10" s="8" t="n">
        <v>1</v>
      </c>
      <c r="D10" s="7" t="inlineStr">
        <is>
          <t>obrigatória desde a Emenda 1 da NBR 6118 (11/03/2026) — entregável de contrato, não opção (base K §1)</t>
        </is>
      </c>
      <c r="E10" s="4" t="n">
        <v>25000</v>
      </c>
      <c r="F10" s="4" t="n">
        <v>60000</v>
      </c>
      <c r="G10" s="4">
        <f>C10*(E10+F10)/2</f>
        <v/>
      </c>
    </row>
    <row r="11">
      <c r="A11" s="9" t="inlineStr">
        <is>
          <t>TOTAL DA DISCIPLINA (médio)</t>
        </is>
      </c>
      <c r="G11" s="6">
        <f>SUM(G5:G10)</f>
        <v/>
      </c>
    </row>
  </sheetData>
  <mergeCells count="1">
    <mergeCell ref="A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HIDRÁULICA · GÁS — quantitativos de ANTEPROJETO (base L)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Pontos hidrossanitários por unidade</t>
        </is>
      </c>
      <c r="B5" t="inlineStr">
        <is>
          <t>pt/un</t>
        </is>
      </c>
      <c r="C5" s="8" t="n">
        <v>16</v>
      </c>
      <c r="D5" s="7" t="inlineStr">
        <is>
          <t>5 ambientes molhados na planta-tipo × 3,2 pontos (louça + metal + ralo) [ESTIMATIVA]</t>
        </is>
      </c>
      <c r="G5" s="2" t="inlineStr">
        <is>
          <t>—</t>
        </is>
      </c>
    </row>
    <row r="6">
      <c r="A6" s="7" t="inlineStr">
        <is>
          <t>Pontos hidrossanitários — total do prédio</t>
        </is>
      </c>
      <c r="B6" t="inlineStr">
        <is>
          <t>pt</t>
        </is>
      </c>
      <c r="C6" s="8" t="n">
        <v>1568</v>
      </c>
      <c r="D6" s="7" t="inlineStr">
        <is>
          <t>idem × 98 unidades</t>
        </is>
      </c>
      <c r="E6" s="4" t="n">
        <v>210</v>
      </c>
      <c r="F6" s="4" t="n">
        <v>330</v>
      </c>
      <c r="G6" s="4">
        <f>C6*(E6+F6)/2</f>
        <v/>
      </c>
    </row>
    <row r="7">
      <c r="A7" s="7" t="inlineStr">
        <is>
          <t>Prumadas AF/AQ/EG/VT/AP (30 níveis)</t>
        </is>
      </c>
      <c r="B7" t="inlineStr">
        <is>
          <t>m</t>
        </is>
      </c>
      <c r="C7" s="8" t="n">
        <v>1710</v>
      </c>
      <c r="D7" s="7" t="inlineStr">
        <is>
          <t>5 prumadas por shaft × 4 shafts × 30 níveis (base L §3)</t>
        </is>
      </c>
      <c r="E7" s="4" t="n">
        <v>95</v>
      </c>
      <c r="F7" s="4" t="n">
        <v>165</v>
      </c>
      <c r="G7" s="4">
        <f>C7*(E7+F7)/2</f>
        <v/>
      </c>
    </row>
    <row r="8">
      <c r="A8" s="7" t="inlineStr">
        <is>
          <t>Reservatório superior + inferior</t>
        </is>
      </c>
      <c r="B8" t="inlineStr">
        <is>
          <t>m³</t>
        </is>
      </c>
      <c r="C8" s="8" t="n">
        <v>270</v>
      </c>
      <c r="D8" s="7" t="inlineStr">
        <is>
          <t>250 L/hab·dia × ~350 hab × reserva de 24 h que o DMAE exige, + RTI (base L §2; per capita de alto padrão pode chegar a 450 — ABES 2019)</t>
        </is>
      </c>
      <c r="E8" s="4" t="n">
        <v>1400</v>
      </c>
      <c r="F8" s="4" t="n">
        <v>2200</v>
      </c>
      <c r="G8" s="4">
        <f>C8*(E8+F8)/2</f>
        <v/>
      </c>
    </row>
    <row r="9">
      <c r="A9" s="7" t="inlineStr">
        <is>
          <t>Bomba de recalque (conjunto duplo)</t>
        </is>
      </c>
      <c r="B9" t="inlineStr">
        <is>
          <t>cj</t>
        </is>
      </c>
      <c r="C9" s="8" t="n">
        <v>2</v>
      </c>
      <c r="D9" s="7" t="inlineStr">
        <is>
          <t>recalque obrigatório acima de 2 pavimentos (Decreto DMAE 2.260/1982 art. 36, V)</t>
        </is>
      </c>
      <c r="E9" s="4" t="n">
        <v>18000</v>
      </c>
      <c r="F9" s="4" t="n">
        <v>35000</v>
      </c>
      <c r="G9" s="4">
        <f>C9*(E9+F9)/2</f>
        <v/>
      </c>
    </row>
    <row r="10">
      <c r="A10" s="7" t="inlineStr">
        <is>
          <t>Válvula redutora de pressão (3 zonas)</t>
        </is>
      </c>
      <c r="B10" t="inlineStr">
        <is>
          <t>un</t>
        </is>
      </c>
      <c r="C10" s="8" t="n">
        <v>6</v>
      </c>
      <c r="D10" s="7" t="inlineStr">
        <is>
          <t>estática ≤ 400 kPa em 100 m → 3 zonas, VRP duplicada por zona (base L §2)</t>
        </is>
      </c>
      <c r="E10" s="4" t="n">
        <v>2200</v>
      </c>
      <c r="F10" s="4" t="n">
        <v>4800</v>
      </c>
      <c r="G10" s="4">
        <f>C10*(E10+F10)/2</f>
        <v/>
      </c>
    </row>
    <row r="11">
      <c r="A11" s="7" t="inlineStr">
        <is>
          <t>Medição individualizada com telemetria</t>
        </is>
      </c>
      <c r="B11" t="inlineStr">
        <is>
          <t>un</t>
        </is>
      </c>
      <c r="C11" s="8" t="n">
        <v>98</v>
      </c>
      <c r="D11" s="7" t="inlineStr">
        <is>
          <t>≥ 5 pavimentos exige telemetria (Resolução DMAE 11/2021) + Lei 13.312/2016</t>
        </is>
      </c>
      <c r="E11" s="4" t="n">
        <v>850</v>
      </c>
      <c r="F11" s="4" t="n">
        <v>1600</v>
      </c>
      <c r="G11" s="4">
        <f>C11*(E11+F11)/2</f>
        <v/>
      </c>
    </row>
    <row r="12">
      <c r="A12" s="7" t="inlineStr">
        <is>
          <t>Central de GLP + rede interna</t>
        </is>
      </c>
      <c r="B12" t="inlineStr">
        <is>
          <t>vb</t>
        </is>
      </c>
      <c r="C12" s="8" t="n">
        <v>1</v>
      </c>
      <c r="D12" s="7" t="inlineStr">
        <is>
          <t>não há gás natural canalizado em Uberlândia (ABEGÁS 2025); afastamentos da NBR 13523 (base L §4)</t>
        </is>
      </c>
      <c r="E12" s="4" t="n">
        <v>180000</v>
      </c>
      <c r="F12" s="4" t="n">
        <v>320000</v>
      </c>
      <c r="G12" s="4">
        <f>C12*(E12+F12)/2</f>
        <v/>
      </c>
    </row>
    <row r="13">
      <c r="A13" s="9" t="inlineStr">
        <is>
          <t>TOTAL DA DISCIPLINA (médio)</t>
        </is>
      </c>
      <c r="G13" s="6">
        <f>SUM(G5:G12)</f>
        <v/>
      </c>
    </row>
  </sheetData>
  <mergeCells count="1">
    <mergeCell ref="A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ELÉTRICA · SPDA · TELECOM — quantitativos de ANTEPROJETO (base M)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Pontos elétricos por unidade (luz + TUG + TUE)</t>
        </is>
      </c>
      <c r="B5" t="inlineStr">
        <is>
          <t>pt/un</t>
        </is>
      </c>
      <c r="C5" s="8" t="n">
        <v>67.5</v>
      </c>
      <c r="D5" s="7" t="inlineStr">
        <is>
          <t>15 ambientes × 4,5 pontos [ESTIMATIVA] — NBR 5410 por área e perímetro</t>
        </is>
      </c>
      <c r="G5" s="2" t="inlineStr">
        <is>
          <t>—</t>
        </is>
      </c>
    </row>
    <row r="6">
      <c r="A6" s="7" t="inlineStr">
        <is>
          <t>Pontos elétricos — total do prédio</t>
        </is>
      </c>
      <c r="B6" t="inlineStr">
        <is>
          <t>pt</t>
        </is>
      </c>
      <c r="C6" s="8" t="n">
        <v>6615</v>
      </c>
      <c r="D6" s="7" t="inlineStr">
        <is>
          <t>idem × 98 unidades</t>
        </is>
      </c>
      <c r="E6" s="4" t="n">
        <v>120</v>
      </c>
      <c r="F6" s="4" t="n">
        <v>210</v>
      </c>
      <c r="G6" s="4">
        <f>C6*(E6+F6)/2</f>
        <v/>
      </c>
    </row>
    <row r="7">
      <c r="A7" s="7" t="inlineStr">
        <is>
          <t>Demanda provável do prédio</t>
        </is>
      </c>
      <c r="B7" t="inlineStr">
        <is>
          <t>kVA</t>
        </is>
      </c>
      <c r="C7" s="8" t="n">
        <v>800</v>
      </c>
      <c r="D7" s="7" t="inlineStr">
        <is>
          <t>ND-5.2 da CEMIG: D1 = 1,4 × f × a, f(98) = 62,22 (base M §2) — faixa 700–900</t>
        </is>
      </c>
      <c r="G7" s="2" t="inlineStr">
        <is>
          <t>—</t>
        </is>
      </c>
    </row>
    <row r="8">
      <c r="A8" s="7" t="inlineStr">
        <is>
          <t>Câmara transformadora + entrada MT 13,8 kV</t>
        </is>
      </c>
      <c r="B8" t="inlineStr">
        <is>
          <t>vb</t>
        </is>
      </c>
      <c r="C8" s="8" t="n">
        <v>1</v>
      </c>
      <c r="D8" s="7" t="inlineStr">
        <is>
          <t>faixa 304–1.500 kVA da ND-5.2 §4.4.1.3; análise da CEMIG leva 30 dias e o projeto vale 12 meses (base M §1 e base Q §4)</t>
        </is>
      </c>
      <c r="E8" s="4" t="n">
        <v>380000</v>
      </c>
      <c r="F8" s="4" t="n">
        <v>620000</v>
      </c>
      <c r="G8" s="4">
        <f>C8*(E8+F8)/2</f>
        <v/>
      </c>
    </row>
    <row r="9">
      <c r="A9" s="7" t="inlineStr">
        <is>
          <t>Centro de medição (por andar ou 3 andares)</t>
        </is>
      </c>
      <c r="B9" t="inlineStr">
        <is>
          <t>un</t>
        </is>
      </c>
      <c r="C9" s="8" t="n">
        <v>10</v>
      </c>
      <c r="D9" s="7" t="inlineStr">
        <is>
          <t>acima de 36 medições a CEMIG aceita medição por andar — é o que viabiliza bus duct no shaft (base M §2)</t>
        </is>
      </c>
      <c r="E9" s="4" t="n">
        <v>22000</v>
      </c>
      <c r="F9" s="4" t="n">
        <v>40000</v>
      </c>
      <c r="G9" s="4">
        <f>C9*(E9+F9)/2</f>
        <v/>
      </c>
    </row>
    <row r="10">
      <c r="A10" s="7" t="inlineStr">
        <is>
          <t>Barramento blindado (bus duct) do núcleo</t>
        </is>
      </c>
      <c r="B10" t="inlineStr">
        <is>
          <t>m</t>
        </is>
      </c>
      <c r="C10" s="8" t="n">
        <v>85.5</v>
      </c>
      <c r="D10" s="7" t="inlineStr">
        <is>
          <t>prumada única em vez de 98 cabos até o térreo (base M §2)</t>
        </is>
      </c>
      <c r="E10" s="4" t="n">
        <v>900</v>
      </c>
      <c r="F10" s="4" t="n">
        <v>1600</v>
      </c>
      <c r="G10" s="4">
        <f>C10*(E10+F10)/2</f>
        <v/>
      </c>
    </row>
    <row r="11">
      <c r="A11" s="7" t="inlineStr">
        <is>
          <t>Grupo motogerador com automação (4 h)</t>
        </is>
      </c>
      <c r="B11" t="inlineStr">
        <is>
          <t>kVA</t>
        </is>
      </c>
      <c r="C11" s="8" t="n">
        <v>250</v>
      </c>
      <c r="D11" s="7" t="inlineStr">
        <is>
          <t>obrigatório em residencial acima de 80 m pelo Anexo B da IT-10 — alimenta pressurização, elevador de emergência, bombas e iluminação (base N §3)</t>
        </is>
      </c>
      <c r="E11" s="4" t="n">
        <v>900</v>
      </c>
      <c r="F11" s="4" t="n">
        <v>1500</v>
      </c>
      <c r="G11" s="4">
        <f>C11*(E11+F11)/2</f>
        <v/>
      </c>
    </row>
    <row r="12">
      <c r="A12" s="7" t="inlineStr">
        <is>
          <t>SPDA (descidas naturais + captação + DPS)</t>
        </is>
      </c>
      <c r="B12" t="inlineStr">
        <is>
          <t>vb</t>
        </is>
      </c>
      <c r="C12" s="8" t="n">
        <v>1</v>
      </c>
      <c r="D12" s="7" t="inlineStr">
        <is>
          <t>nível de proteção pela análise de risco da NBR 5419-2; laudo a cada 3 anos (base M §3)</t>
        </is>
      </c>
      <c r="E12" s="4" t="n">
        <v>90000</v>
      </c>
      <c r="F12" s="4" t="n">
        <v>160000</v>
      </c>
      <c r="G12" s="4">
        <f>C12*(E12+F12)/2</f>
        <v/>
      </c>
    </row>
    <row r="13">
      <c r="A13" s="7" t="inlineStr">
        <is>
          <t>Fotovoltaica no rooftop</t>
        </is>
      </c>
      <c r="B13" t="inlineStr">
        <is>
          <t>kWp</t>
        </is>
      </c>
      <c r="C13" s="8" t="n">
        <v>50</v>
      </c>
      <c r="D13" s="7" t="inlineStr">
        <is>
          <t>1.689 kWh/kWp·ano na coordenada do lote (Global Solar Atlas) ≈ 80 MWh/ano, que cobre as áreas comuns; microgeração pela Lei 14.300 (base M §2)</t>
        </is>
      </c>
      <c r="E13" s="4" t="n">
        <v>3200</v>
      </c>
      <c r="F13" s="4" t="n">
        <v>4600</v>
      </c>
      <c r="G13" s="4">
        <f>C13*(E13+F13)/2</f>
        <v/>
      </c>
    </row>
    <row r="14">
      <c r="A14" s="7" t="inlineStr">
        <is>
          <t>Infraestrutura de recarga de veículo elétrico</t>
        </is>
      </c>
      <c r="B14" t="inlineStr">
        <is>
          <t>vaga</t>
        </is>
      </c>
      <c r="C14" s="8" t="n">
        <v>32</v>
      </c>
      <c r="D14" s="7" t="inlineStr">
        <is>
          <t>NBR 17019 + IT-30 do CBMMG (Portaria 84/2026): DR tipo B, circuito dedicado e gerenciamento de carga (base M §4)</t>
        </is>
      </c>
      <c r="E14" s="4" t="n">
        <v>3500</v>
      </c>
      <c r="F14" s="4" t="n">
        <v>7000</v>
      </c>
      <c r="G14" s="4">
        <f>C14*(E14+F14)/2</f>
        <v/>
      </c>
    </row>
    <row r="15">
      <c r="A15" s="7" t="inlineStr">
        <is>
          <t>Cabeamento estruturado + FTTH por unidade</t>
        </is>
      </c>
      <c r="B15" t="inlineStr">
        <is>
          <t>un</t>
        </is>
      </c>
      <c r="C15" s="8" t="n">
        <v>98</v>
      </c>
      <c r="D15" s="7" t="inlineStr">
        <is>
          <t>fibra até o apartamento, sala de telecom, CFTV e interfone IP (base M §4)</t>
        </is>
      </c>
      <c r="E15" s="4" t="n">
        <v>1200</v>
      </c>
      <c r="F15" s="4" t="n">
        <v>2400</v>
      </c>
      <c r="G15" s="4">
        <f>C15*(E15+F15)/2</f>
        <v/>
      </c>
    </row>
    <row r="16">
      <c r="A16" s="9" t="inlineStr">
        <is>
          <t>TOTAL DA DISCIPLINA (médio)</t>
        </is>
      </c>
      <c r="G16" s="6">
        <f>SUM(G5:G15)</f>
        <v/>
      </c>
    </row>
  </sheetData>
  <mergeCells count="1">
    <mergeCell ref="A2: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INCÊNDIO (PSCIP) — quantitativos de ANTEPROJETO (base N)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Antecâmara pressurizada (2 × P-60)</t>
        </is>
      </c>
      <c r="B5" t="inlineStr">
        <is>
          <t>nível</t>
        </is>
      </c>
      <c r="C5" s="8" t="n">
        <v>30</v>
      </c>
      <c r="D5" s="7" t="inlineStr">
        <is>
          <t>IT-10 Anexo B nota 6: exigida em residencial ≥ 80 m — foi o que redesenhou o núcleo na rodada 12 (base N §2)</t>
        </is>
      </c>
      <c r="E5" s="4" t="n">
        <v>9000</v>
      </c>
      <c r="F5" s="4" t="n">
        <v>16000</v>
      </c>
      <c r="G5" s="4">
        <f>C5*(E5+F5)/2</f>
        <v/>
      </c>
    </row>
    <row r="6">
      <c r="A6" s="7" t="inlineStr">
        <is>
          <t>Elevador de emergência (poço 4 h + circuito próprio)</t>
        </is>
      </c>
      <c r="B6" t="inlineStr">
        <is>
          <t>un</t>
        </is>
      </c>
      <c r="C6" s="8" t="n">
        <v>1</v>
      </c>
      <c r="D6" s="7" t="inlineStr">
        <is>
          <t>IT-08 5.9.1.1 a: obrigatório em A-2 acima de 80 m; o de serviço vira o de emergência (base N §2)</t>
        </is>
      </c>
      <c r="E6" s="4" t="n">
        <v>380000</v>
      </c>
      <c r="F6" s="4" t="n">
        <v>620000</v>
      </c>
      <c r="G6" s="4">
        <f>C6*(E6+F6)/2</f>
        <v/>
      </c>
    </row>
    <row r="7">
      <c r="A7" s="7" t="inlineStr">
        <is>
          <t>Sistema de pressurização de escada (50 Pa)</t>
        </is>
      </c>
      <c r="B7" t="inlineStr">
        <is>
          <t>vb</t>
        </is>
      </c>
      <c r="C7" s="8" t="n">
        <v>1</v>
      </c>
      <c r="D7" s="7" t="inlineStr">
        <is>
          <t>IT-10: 2 PCF consideradas abertas acima de 80 m, ventilador com sensor na escada, GMG 4 h, comissionamento AMCA 203 (base N §3)</t>
        </is>
      </c>
      <c r="E7" s="4" t="n">
        <v>260000</v>
      </c>
      <c r="F7" s="4" t="n">
        <v>450000</v>
      </c>
      <c r="G7" s="4">
        <f>C7*(E7+F7)/2</f>
        <v/>
      </c>
    </row>
    <row r="8">
      <c r="A8" s="7" t="inlineStr">
        <is>
          <t>Reserva técnica de incêndio (RTI)</t>
        </is>
      </c>
      <c r="B8" t="inlineStr">
        <is>
          <t>m³</t>
        </is>
      </c>
      <c r="C8" s="8" t="n">
        <v>35</v>
      </c>
      <c r="D8" s="7" t="inlineStr">
        <is>
          <t>IT-17 Tabela 4: 25 m³ para A-2 puro, 35 m³ com o café/loja C-2 em 15–30 mil m²; proibido conjugar inferior e superior (base N §4)</t>
        </is>
      </c>
      <c r="E8" s="4" t="n">
        <v>1400</v>
      </c>
      <c r="F8" s="4" t="n">
        <v>2200</v>
      </c>
      <c r="G8" s="4">
        <f>C8*(E8+F8)/2</f>
        <v/>
      </c>
    </row>
    <row r="9">
      <c r="A9" s="7" t="inlineStr">
        <is>
          <t>Hidrantes (1 por pavimento + pódio)</t>
        </is>
      </c>
      <c r="B9" t="inlineStr">
        <is>
          <t>un</t>
        </is>
      </c>
      <c r="C9" s="8" t="n">
        <v>34</v>
      </c>
      <c r="D9" s="7" t="inlineStr">
        <is>
          <t>IT-17; ≤ 50 mca no esguicho com brigada básica → VRP nos andares baixos (base N §4)</t>
        </is>
      </c>
      <c r="E9" s="4" t="n">
        <v>2800</v>
      </c>
      <c r="F9" s="4" t="n">
        <v>5200</v>
      </c>
      <c r="G9" s="4">
        <f>C9*(E9+F9)/2</f>
        <v/>
      </c>
    </row>
    <row r="10">
      <c r="A10" s="7" t="inlineStr">
        <is>
          <t>Chuveiros automáticos no pódio G-2 e lojas</t>
        </is>
      </c>
      <c r="B10" t="inlineStr">
        <is>
          <t>un</t>
        </is>
      </c>
      <c r="C10" s="8" t="n">
        <v>420</v>
      </c>
      <c r="D10" s="7" t="inlineStr">
        <is>
          <t>IT-01 Tabelas 3 e 9: exigidos em G-2 e C acima de 30 m; sem compartimentar pódio × torre, a altura total puxa para o prédio inteiro (base N §5)</t>
        </is>
      </c>
      <c r="E10" s="4" t="n">
        <v>180</v>
      </c>
      <c r="F10" s="4" t="n">
        <v>320</v>
      </c>
      <c r="G10" s="4">
        <f>C10*(E10+F10)/2</f>
        <v/>
      </c>
    </row>
    <row r="11">
      <c r="A11" s="7" t="inlineStr">
        <is>
          <t>Detecção automática endereçável</t>
        </is>
      </c>
      <c r="B11" t="inlineStr">
        <is>
          <t>pt</t>
        </is>
      </c>
      <c r="C11" s="8" t="n">
        <v>380</v>
      </c>
      <c r="D11" s="7" t="inlineStr">
        <is>
          <t>IT-13 + Anexo B da IT-10 (hall de acesso à escada, rota, ambientes com acesso direto, casa do motoventilador em laço exclusivo)</t>
        </is>
      </c>
      <c r="E11" s="4" t="n">
        <v>220</v>
      </c>
      <c r="F11" s="4" t="n">
        <v>420</v>
      </c>
      <c r="G11" s="4">
        <f>C11*(E11+F11)/2</f>
        <v/>
      </c>
    </row>
    <row r="12">
      <c r="A12" s="7" t="inlineStr">
        <is>
          <t>Iluminação de emergência (2 h) + sinalização</t>
        </is>
      </c>
      <c r="B12" t="inlineStr">
        <is>
          <t>pt</t>
        </is>
      </c>
      <c r="C12" s="8" t="n">
        <v>600</v>
      </c>
      <c r="D12" s="7" t="inlineStr">
        <is>
          <t>NBR 10898:2023 subiu a autonomia de 1 h para 2 h; ≥ 3 lux plano / 5 lux escada (base M §6)</t>
        </is>
      </c>
      <c r="E12" s="4" t="n">
        <v>190</v>
      </c>
      <c r="F12" s="4" t="n">
        <v>380</v>
      </c>
      <c r="G12" s="4">
        <f>C12*(E12+F12)/2</f>
        <v/>
      </c>
    </row>
    <row r="13">
      <c r="A13" s="7" t="inlineStr">
        <is>
          <t>Extintores</t>
        </is>
      </c>
      <c r="B13" t="inlineStr">
        <is>
          <t>un</t>
        </is>
      </c>
      <c r="C13" s="8" t="n">
        <v>90</v>
      </c>
      <c r="D13" s="7" t="inlineStr">
        <is>
          <t>IT-16 por caminhamento máximo</t>
        </is>
      </c>
      <c r="E13" s="4" t="n">
        <v>180</v>
      </c>
      <c r="F13" s="4" t="n">
        <v>340</v>
      </c>
      <c r="G13" s="4">
        <f>C13*(E13+F13)/2</f>
        <v/>
      </c>
    </row>
    <row r="14">
      <c r="A14" s="7" t="inlineStr">
        <is>
          <t>Taxa de análise + vistoria do CBMMG</t>
        </is>
      </c>
      <c r="B14" t="inlineStr">
        <is>
          <t>vb</t>
        </is>
      </c>
      <c r="C14" s="8" t="n">
        <v>2</v>
      </c>
      <c r="D14" s="7" t="inlineStr">
        <is>
          <t>TSP = 0,10 × área × UFEMG (R$ 5,7899 em 2026) ≈ R$ 12,4 mil cada (base N §8)</t>
        </is>
      </c>
      <c r="E14" s="4" t="n">
        <v>12400</v>
      </c>
      <c r="F14" s="4" t="n">
        <v>12400</v>
      </c>
      <c r="G14" s="4">
        <f>C14*(E14+F14)/2</f>
        <v/>
      </c>
    </row>
    <row r="15">
      <c r="A15" s="9" t="inlineStr">
        <is>
          <t>TOTAL DA DISCIPLINA (médio)</t>
        </is>
      </c>
      <c r="G15" s="6">
        <f>SUM(G5:G14)</f>
        <v/>
      </c>
    </row>
  </sheetData>
  <mergeCells count="1">
    <mergeCell ref="A2:G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CLIMATIZAÇÃO · ACÚSTICA — quantitativos de ANTEPROJETO (base O)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Ambientes climatizados por unidade</t>
        </is>
      </c>
      <c r="B5" t="inlineStr">
        <is>
          <t>amb/un</t>
        </is>
      </c>
      <c r="C5" s="8" t="n">
        <v>6</v>
      </c>
      <c r="D5" s="7" t="inlineStr">
        <is>
          <t>ambientes de permanência prolongada da planta-tipo</t>
        </is>
      </c>
      <c r="G5" s="2" t="inlineStr">
        <is>
          <t>—</t>
        </is>
      </c>
    </row>
    <row r="6">
      <c r="A6" s="7" t="inlineStr">
        <is>
          <t>Capacidade instalada total</t>
        </is>
      </c>
      <c r="B6" t="inlineStr">
        <is>
          <t>TR</t>
        </is>
      </c>
      <c r="C6" s="8" t="n">
        <v>407.2</v>
      </c>
      <c r="D6" s="7" t="inlineStr">
        <is>
          <t>~36 W/m² privativo para a fachada com brises e o clima de Uberlândia [ESTIMATIVA com método na base O §2]</t>
        </is>
      </c>
      <c r="G6" s="2" t="inlineStr">
        <is>
          <t>—</t>
        </is>
      </c>
    </row>
    <row r="7">
      <c r="A7" s="7" t="inlineStr">
        <is>
          <t>Sistema — opção split inverter (memorial atual)</t>
        </is>
      </c>
      <c r="B7" t="inlineStr">
        <is>
          <t>TR</t>
        </is>
      </c>
      <c r="C7" s="8" t="n">
        <v>407.2</v>
      </c>
      <c r="D7" s="7" t="inlineStr">
        <is>
          <t>R$ 800–1.500/TR instalado; passa no RCL do R-410A/R-32 em quarto de 28 m³ sem medida adicional (ASHRAE 15/34 — base O §1)</t>
        </is>
      </c>
      <c r="E7" s="4" t="n">
        <v>3300</v>
      </c>
      <c r="F7" s="4" t="n">
        <v>5200</v>
      </c>
      <c r="G7" s="4">
        <f>C7*(E7+F7)/2</f>
        <v/>
      </c>
    </row>
    <row r="8">
      <c r="A8" s="7" t="inlineStr">
        <is>
          <t>Sistema — opção VRF central (caderno)</t>
        </is>
      </c>
      <c r="B8" t="inlineStr">
        <is>
          <t>TR</t>
        </is>
      </c>
      <c r="C8" s="8" t="n">
        <v>407.2</v>
      </c>
      <c r="D8" s="7" t="inlineStr">
        <is>
          <t>R$ 3.000–5.500/TR; REPROVA no RCL em quarto pequeno sem sensor + válvula, e o desnível rooftop→pav.1 de 89 m bate no limite de fabricante (base O §1 e §2)</t>
        </is>
      </c>
      <c r="E8" s="4" t="n">
        <v>12000</v>
      </c>
      <c r="F8" s="4" t="n">
        <v>22000</v>
      </c>
      <c r="G8" s="4">
        <f>C8*(E8+F8)/2</f>
        <v/>
      </c>
    </row>
    <row r="9">
      <c r="A9" s="7" t="inlineStr">
        <is>
          <t>Exaustão mecânica de banho sem janela</t>
        </is>
      </c>
      <c r="B9" t="inlineStr">
        <is>
          <t>pt</t>
        </is>
      </c>
      <c r="C9" s="8" t="n">
        <v>196</v>
      </c>
      <c r="D9" s="7" t="inlineStr">
        <is>
          <t>25 L/s intermitente ou 10 L/s contínuo ≤ 1 sone (ASHRAE 62.2 adenda e, 2023)</t>
        </is>
      </c>
      <c r="E9" s="4" t="n">
        <v>420</v>
      </c>
      <c r="F9" s="4" t="n">
        <v>780</v>
      </c>
      <c r="G9" s="4">
        <f>C9*(E9+F9)/2</f>
        <v/>
      </c>
    </row>
    <row r="10">
      <c r="A10" s="7" t="inlineStr">
        <is>
          <t>Coifa com exaustão para prumada (cozinha-ilha)</t>
        </is>
      </c>
      <c r="B10" t="inlineStr">
        <is>
          <t>un</t>
        </is>
      </c>
      <c r="C10" s="8" t="n">
        <v>98</v>
      </c>
      <c r="D10" s="7" t="inlineStr">
        <is>
          <t>50 L/s; recirculação não conta como ventilação (base O §6)</t>
        </is>
      </c>
      <c r="E10" s="4" t="n">
        <v>900</v>
      </c>
      <c r="F10" s="4" t="n">
        <v>1800</v>
      </c>
      <c r="G10" s="4">
        <f>C10*(E10+F10)/2</f>
        <v/>
      </c>
    </row>
    <row r="11">
      <c r="A11" s="7" t="inlineStr">
        <is>
          <t>Exaustão de CO da garagem G1+G2</t>
        </is>
      </c>
      <c r="B11" t="inlineStr">
        <is>
          <t>m³/h</t>
        </is>
      </c>
      <c r="C11" s="8" t="n">
        <v>50800</v>
      </c>
      <c r="D11" s="7" t="inlineStr">
        <is>
          <t>3,8 L/s·m² de pico com DCV por sensor de CO a 25 ppm (ASHRAE 62.1 Tab. 6.5 e IC 62.1-2016-5 — base O §7)</t>
        </is>
      </c>
      <c r="E11" s="4" t="n">
        <v>3.5</v>
      </c>
      <c r="F11" s="4" t="n">
        <v>6.5</v>
      </c>
      <c r="G11" s="4">
        <f>C11*(E11+F11)/2</f>
        <v/>
      </c>
    </row>
    <row r="12">
      <c r="A12" s="7" t="inlineStr">
        <is>
          <t>Laudo acústico NBR 15575-4 em campo</t>
        </is>
      </c>
      <c r="B12" t="inlineStr">
        <is>
          <t>vb</t>
        </is>
      </c>
      <c r="C12" s="8" t="n">
        <v>1</v>
      </c>
      <c r="D12" s="7" t="inlineStr">
        <is>
          <t>D_nT,w, L'_nT,w e D_2m,nT,w medidos no prédio pronto — quem declara o nível é o ensaio, não o folheto (base O §3 e §4)</t>
        </is>
      </c>
      <c r="E12" s="4" t="n">
        <v>45000</v>
      </c>
      <c r="F12" s="4" t="n">
        <v>90000</v>
      </c>
      <c r="G12" s="4">
        <f>C12*(E12+F12)/2</f>
        <v/>
      </c>
    </row>
    <row r="13">
      <c r="A13" s="7" t="inlineStr">
        <is>
          <t>PMOC (implantação)</t>
        </is>
      </c>
      <c r="B13" t="inlineStr">
        <is>
          <t>vb</t>
        </is>
      </c>
      <c r="C13" s="8" t="n">
        <v>1</v>
      </c>
      <c r="D13" s="7" t="inlineStr">
        <is>
          <t>Lei 13.589/2018 vale para todo edifício de uso coletivo climatizado; sanção pela Lei 6.437/77 (base O §8)</t>
        </is>
      </c>
      <c r="E13" s="4" t="n">
        <v>12000</v>
      </c>
      <c r="F13" s="4" t="n">
        <v>28000</v>
      </c>
      <c r="G13" s="4">
        <f>C13*(E13+F13)/2</f>
        <v/>
      </c>
    </row>
    <row r="14">
      <c r="A14" s="9" t="inlineStr">
        <is>
          <t>TOTAL DA DISCIPLINA (médio)</t>
        </is>
      </c>
      <c r="G14" s="6">
        <f>SUM(G5:G13)</f>
        <v/>
      </c>
    </row>
  </sheetData>
  <mergeCells count="1">
    <mergeCell ref="A2:G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FACHADA · SISTEMAS — quantitativos de ANTEPROJETO (base P)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Fachada envidraçada + esquadrias</t>
        </is>
      </c>
      <c r="B5" t="inlineStr">
        <is>
          <t>m²</t>
        </is>
      </c>
      <c r="C5" s="8" t="n">
        <v>9800</v>
      </c>
      <c r="D5" s="7" t="inlineStr">
        <is>
          <t>[ESTIMATIVA] perímetro × altura da torre; classe de desempenho por faixa de altura — a tabela da NBR 10821-2 para em 90 m e o topo vai a cálculo pela NBR 6123 (base P §1)</t>
        </is>
      </c>
      <c r="E5" s="4" t="n">
        <v>850</v>
      </c>
      <c r="F5" s="4" t="n">
        <v>1800</v>
      </c>
      <c r="G5" s="4">
        <f>C5*(E5+F5)/2</f>
        <v/>
      </c>
    </row>
    <row r="6">
      <c r="A6" s="7" t="inlineStr">
        <is>
          <t>Vidro laminado de segurança (piso a teto e guarda-corpo)</t>
        </is>
      </c>
      <c r="B6" t="inlineStr">
        <is>
          <t>m²</t>
        </is>
      </c>
      <c r="C6" s="8" t="n">
        <v>3400</v>
      </c>
      <c r="D6" s="7" t="inlineStr">
        <is>
          <t>NBR 7199:2025 tornou o laminado classe 1 obrigatório onde há risco de queda; temperado simples saiu (base P §1)</t>
        </is>
      </c>
      <c r="E6" s="4" t="n">
        <v>380</v>
      </c>
      <c r="F6" s="4" t="n">
        <v>720</v>
      </c>
      <c r="G6" s="4">
        <f>C6*(E6+F6)/2</f>
        <v/>
      </c>
    </row>
    <row r="7">
      <c r="A7" s="7" t="inlineStr">
        <is>
          <t>Brises de alumínio (fachadas leste/oeste)</t>
        </is>
      </c>
      <c r="B7" t="inlineStr">
        <is>
          <t>m²</t>
        </is>
      </c>
      <c r="C7" s="8" t="n">
        <v>2600</v>
      </c>
      <c r="D7" s="7" t="inlineStr">
        <is>
          <t>passo 0,60 m e profundidade 0,45 m do caderno; fixação e manutenção por balancim (base P §1)</t>
        </is>
      </c>
      <c r="E7" s="4" t="n">
        <v>620</v>
      </c>
      <c r="F7" s="4" t="n">
        <v>1100</v>
      </c>
      <c r="G7" s="4">
        <f>C7*(E7+F7)/2</f>
        <v/>
      </c>
    </row>
    <row r="8">
      <c r="A8" s="7" t="inlineStr">
        <is>
          <t>Impermeabilização — 5 cadernos</t>
        </is>
      </c>
      <c r="B8" t="inlineStr">
        <is>
          <t>m²</t>
        </is>
      </c>
      <c r="C8" s="8" t="n">
        <v>6800</v>
      </c>
      <c r="D8" s="7" t="inlineStr">
        <is>
          <t>jardim sobre laje, piscina + calha + tanque, rooftop e casa de máquinas, áreas molhadas, pódio; teste de lâmina ≥ 72 h ANTES da proteção mecânica, e reparo custa até 15× o preventivo (base P §2)</t>
        </is>
      </c>
      <c r="E8" s="4" t="n">
        <v>120</v>
      </c>
      <c r="F8" s="4" t="n">
        <v>260</v>
      </c>
      <c r="G8" s="4">
        <f>C8*(E8+F8)/2</f>
        <v/>
      </c>
    </row>
    <row r="9">
      <c r="A9" s="7" t="inlineStr">
        <is>
          <t>Elevadores sociais (2) + emergência (1)</t>
        </is>
      </c>
      <c r="B9" t="inlineStr">
        <is>
          <t>un</t>
        </is>
      </c>
      <c r="C9" s="8" t="n">
        <v>3</v>
      </c>
      <c r="D9" s="7" t="inlineStr">
        <is>
          <t>NBR 16858:2020 obrigatória para novos desde 20/04/2024; tráfego pela NBR 5665 (10 % da população em 5 min) pede 1.600 kg ou 3,0 m/s (base P §3)</t>
        </is>
      </c>
      <c r="E9" s="4" t="n">
        <v>380000</v>
      </c>
      <c r="F9" s="4" t="n">
        <v>700000</v>
      </c>
      <c r="G9" s="4">
        <f>C9*(E9+F9)/2</f>
        <v/>
      </c>
    </row>
    <row r="10">
      <c r="A10" s="7" t="inlineStr">
        <is>
          <t>Piscina de borda infinita (15 m) + tratamento</t>
        </is>
      </c>
      <c r="B10" t="inlineStr">
        <is>
          <t>vb</t>
        </is>
      </c>
      <c r="C10" s="8" t="n">
        <v>1</v>
      </c>
      <c r="D10" s="7" t="inlineStr">
        <is>
          <t>NBR 10339:2018: filtração ≤ 2–6 h, ≥ 2 ralos antiaprisionamento, botão de emergência; CFQ 332/2025 exige ART anual de químico (base P §4)</t>
        </is>
      </c>
      <c r="E10" s="4" t="n">
        <v>420000</v>
      </c>
      <c r="F10" s="4" t="n">
        <v>780000</v>
      </c>
      <c r="G10" s="4">
        <f>C10*(E10+F10)/2</f>
        <v/>
      </c>
    </row>
    <row r="11">
      <c r="A11" s="7" t="inlineStr">
        <is>
          <t>Paisagismo sobre laje (jardim suspenso + rooftop)</t>
        </is>
      </c>
      <c r="B11" t="inlineStr">
        <is>
          <t>m²</t>
        </is>
      </c>
      <c r="C11" s="8" t="n">
        <v>1746</v>
      </c>
      <c r="D11" s="7" t="inlineStr">
        <is>
          <t>camadas: impermeabilização → proteção → drenante → filtro → substrato leve; carga saturada vai para o calculista (base P §5)</t>
        </is>
      </c>
      <c r="E11" s="4" t="n">
        <v>320</v>
      </c>
      <c r="F11" s="4" t="n">
        <v>680</v>
      </c>
      <c r="G11" s="4">
        <f>C11*(E11+F11)/2</f>
        <v/>
      </c>
    </row>
    <row r="12">
      <c r="A12" s="9" t="inlineStr">
        <is>
          <t>TOTAL DA DISCIPLINA (médio)</t>
        </is>
      </c>
      <c r="G12" s="6">
        <f>SUM(G5:G11)</f>
        <v/>
      </c>
    </row>
  </sheetData>
  <mergeCells count="1">
    <mergeCell ref="A2:G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14" customWidth="1" min="3" max="3"/>
    <col width="62" customWidth="1" min="4" max="4"/>
    <col width="15" customWidth="1" min="5" max="5"/>
    <col width="15" customWidth="1" min="6" max="6"/>
    <col width="17" customWidth="1" min="7" max="7"/>
  </cols>
  <sheetData>
    <row r="1">
      <c r="A1" s="1" t="inlineStr">
        <is>
          <t>PROJETOS E COORDENAÇÃO — quantitativos de ANTEPROJETO (base Q)</t>
        </is>
      </c>
    </row>
    <row r="2">
      <c r="A2" s="2" t="inlineStr">
        <is>
          <t>Quantidade medida na geometria do caderno · regra e fonte por linha · faixa de preço unitário pesquisada em 2026. NÃO é orçamento executivo: serve para pedir e conferir proposta.</t>
        </is>
      </c>
    </row>
    <row r="4">
      <c r="A4" s="3" t="inlineStr">
        <is>
          <t>Item</t>
        </is>
      </c>
      <c r="B4" s="3" t="inlineStr">
        <is>
          <t>un.</t>
        </is>
      </c>
      <c r="C4" s="3" t="inlineStr">
        <is>
          <t>Quantidade</t>
        </is>
      </c>
      <c r="D4" s="3" t="inlineStr">
        <is>
          <t>Regra que produziu a quantidade (e a fonte)</t>
        </is>
      </c>
      <c r="E4" s="3" t="inlineStr">
        <is>
          <t>Unit. mín.</t>
        </is>
      </c>
      <c r="F4" s="3" t="inlineStr">
        <is>
          <t>Unit. máx.</t>
        </is>
      </c>
      <c r="G4" s="3" t="inlineStr">
        <is>
          <t>Total médio</t>
        </is>
      </c>
    </row>
    <row r="5">
      <c r="A5" s="7" t="inlineStr">
        <is>
          <t>Projeto de arquitetura (legal + executivo)</t>
        </is>
      </c>
      <c r="B5" t="inlineStr">
        <is>
          <t>vb</t>
        </is>
      </c>
      <c r="C5" s="8" t="n">
        <v>1</v>
      </c>
      <c r="D5" s="7" t="inlineStr">
        <is>
          <t>fases do Manual de Escopo e da NBR 16636-2; a arquitetura de produto já entra pronta do caderno (base Q §1 e §3)</t>
        </is>
      </c>
      <c r="E5" s="4" t="n">
        <v>380000</v>
      </c>
      <c r="F5" s="4" t="n">
        <v>700000</v>
      </c>
      <c r="G5" s="4">
        <f>C5*(E5+F5)/2</f>
        <v/>
      </c>
    </row>
    <row r="6">
      <c r="A6" s="7" t="inlineStr">
        <is>
          <t>Projeto estrutural + fundações</t>
        </is>
      </c>
      <c r="B6" t="inlineStr">
        <is>
          <t>vb</t>
        </is>
      </c>
      <c r="C6" s="8" t="n">
        <v>1</v>
      </c>
      <c r="D6" s="7" t="inlineStr">
        <is>
          <t>honorários derivados da ABECE: R$ 16,42–29,19/m² (2023) + adicionais → R$ 650–850 mil para esta torre (base K §8)</t>
        </is>
      </c>
      <c r="E6" s="4" t="n">
        <v>650000</v>
      </c>
      <c r="F6" s="4" t="n">
        <v>850000</v>
      </c>
      <c r="G6" s="4">
        <f>C6*(E6+F6)/2</f>
        <v/>
      </c>
    </row>
    <row r="7">
      <c r="A7" s="7" t="inlineStr">
        <is>
          <t>Projetos hidrossanitário, gás e pluvial</t>
        </is>
      </c>
      <c r="B7" t="inlineStr">
        <is>
          <t>vb</t>
        </is>
      </c>
      <c r="C7" s="8" t="n">
        <v>1</v>
      </c>
      <c r="D7" s="7" t="inlineStr">
        <is>
          <t>base L §5</t>
        </is>
      </c>
      <c r="E7" s="4" t="n">
        <v>180000</v>
      </c>
      <c r="F7" s="4" t="n">
        <v>320000</v>
      </c>
      <c r="G7" s="4">
        <f>C7*(E7+F7)/2</f>
        <v/>
      </c>
    </row>
    <row r="8">
      <c r="A8" s="7" t="inlineStr">
        <is>
          <t>Projetos elétrico, SPDA, telecom e automação</t>
        </is>
      </c>
      <c r="B8" t="inlineStr">
        <is>
          <t>vb</t>
        </is>
      </c>
      <c r="C8" s="8" t="n">
        <v>1</v>
      </c>
      <c r="D8" s="7" t="inlineStr">
        <is>
          <t>R$ 4,21/m² para prédio &gt; 18 pav. + cabine + kVA (ABEE/CREA-MS 2024) — base M §6</t>
        </is>
      </c>
      <c r="E8" s="4" t="n">
        <v>220000</v>
      </c>
      <c r="F8" s="4" t="n">
        <v>380000</v>
      </c>
      <c r="G8" s="4">
        <f>C8*(E8+F8)/2</f>
        <v/>
      </c>
    </row>
    <row r="9">
      <c r="A9" s="7" t="inlineStr">
        <is>
          <t>PSCIP (projeto + acompanhamento até o AVCB)</t>
        </is>
      </c>
      <c r="B9" t="inlineStr">
        <is>
          <t>vb</t>
        </is>
      </c>
      <c r="C9" s="8" t="n">
        <v>1</v>
      </c>
      <c r="D9" s="7" t="inlineStr">
        <is>
          <t>análise 30 dias, vistoria 10 dias úteis, AVCB vale 5 anos e é documento do Habite-se em Uberlândia (base N §6)</t>
        </is>
      </c>
      <c r="E9" s="4" t="n">
        <v>90000</v>
      </c>
      <c r="F9" s="4" t="n">
        <v>170000</v>
      </c>
      <c r="G9" s="4">
        <f>C9*(E9+F9)/2</f>
        <v/>
      </c>
    </row>
    <row r="10">
      <c r="A10" s="7" t="inlineStr">
        <is>
          <t>Climatização, exaustão e laudos de acústica/térmica</t>
        </is>
      </c>
      <c r="B10" t="inlineStr">
        <is>
          <t>vb</t>
        </is>
      </c>
      <c r="C10" s="8" t="n">
        <v>1</v>
      </c>
      <c r="D10" s="7" t="inlineStr">
        <is>
          <t>base O §6</t>
        </is>
      </c>
      <c r="E10" s="4" t="n">
        <v>150000</v>
      </c>
      <c r="F10" s="4" t="n">
        <v>280000</v>
      </c>
      <c r="G10" s="4">
        <f>C10*(E10+F10)/2</f>
        <v/>
      </c>
    </row>
    <row r="11">
      <c r="A11" s="7" t="inlineStr">
        <is>
          <t>Coordenação e compatibilização BIM (ISO 19650)</t>
        </is>
      </c>
      <c r="B11" t="inlineStr">
        <is>
          <t>vb</t>
        </is>
      </c>
      <c r="C11" s="8" t="n">
        <v>1</v>
      </c>
      <c r="D11" s="7" t="inlineStr">
        <is>
          <t>interferências custam 0,58 % do custo da obra e 63 % delas são pilar/viga × porta/janela — em 21 pavimentos-tipo o mesmo erro repete 21 vezes (base Q §6)</t>
        </is>
      </c>
      <c r="E11" s="4" t="n">
        <v>180000</v>
      </c>
      <c r="F11" s="4" t="n">
        <v>340000</v>
      </c>
      <c r="G11" s="4">
        <f>C11*(E11+F11)/2</f>
        <v/>
      </c>
    </row>
    <row r="12">
      <c r="A12" s="7" t="inlineStr">
        <is>
          <t>Consultorias (geotecnia, fachada, luminotécnica, paisagismo)</t>
        </is>
      </c>
      <c r="B12" t="inlineStr">
        <is>
          <t>vb</t>
        </is>
      </c>
      <c r="C12" s="8" t="n">
        <v>1</v>
      </c>
      <c r="D12" s="7" t="inlineStr">
        <is>
          <t>base Q §3</t>
        </is>
      </c>
      <c r="E12" s="4" t="n">
        <v>120000</v>
      </c>
      <c r="F12" s="4" t="n">
        <v>260000</v>
      </c>
      <c r="G12" s="4">
        <f>C12*(E12+F12)/2</f>
        <v/>
      </c>
    </row>
    <row r="13">
      <c r="A13" s="9" t="inlineStr">
        <is>
          <t>TOTAL DA DISCIPLINA (médio)</t>
        </is>
      </c>
      <c r="G13" s="6">
        <f>SUM(G5:G12)</f>
        <v/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2026-09-08T23:45:07Z</dcterms:created>
  <dcterms:modified xsi:type="dcterms:W3CDTF">2026-09-08T23:45:07Z</dcterms:modified>
</cp:coreProperties>
</file>