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 por ambiente" sheetId="1" state="visible" r:id="rId1"/>
    <sheet xmlns:r="http://schemas.openxmlformats.org/officeDocument/2006/relationships" name="Composições" sheetId="2" state="visible" r:id="rId2"/>
    <sheet xmlns:r="http://schemas.openxmlformats.org/officeDocument/2006/relationships" name="Font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8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i val="1"/>
      <sz val="9"/>
    </font>
    <font>
      <name val="Arial"/>
      <b val="1"/>
    </font>
    <font>
      <name val="Arial"/>
    </font>
    <font>
      <name val="Arial"/>
      <color rgb="000000FF"/>
    </font>
    <font>
      <name val="Arial"/>
      <i val="1"/>
      <sz val="8"/>
    </font>
    <font>
      <name val="Arial"/>
      <sz val="8"/>
    </font>
  </fonts>
  <fills count="3">
    <fill>
      <patternFill/>
    </fill>
    <fill>
      <patternFill patternType="gray125"/>
    </fill>
    <fill>
      <patternFill patternType="solid">
        <fgColor rgb="00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3" fontId="4" fillId="0" borderId="0" pivotButton="0" quotePrefix="0" xfId="0"/>
    <xf numFmtId="3" fontId="3" fillId="0" borderId="0" pivotButton="0" quotePrefix="0" xfId="0"/>
    <xf numFmtId="3" fontId="5" fillId="2" borderId="0" pivotButton="0" quotePrefix="0" xfId="0"/>
    <xf numFmtId="164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3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52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ORÇAMENTO PARAMÉTRICO POR AMBIENTE — Torre Altezza (pódio)</t>
        </is>
      </c>
    </row>
    <row r="2">
      <c r="A2" s="2" t="inlineStr">
        <is>
          <t>Cada uso tem a SUA composição — corrige o preço único por m². [PRÉ-DIM]: o orçamento executivo do escritório é o gate.</t>
        </is>
      </c>
    </row>
    <row r="4">
      <c r="A4" s="3" t="inlineStr">
        <is>
          <t>Ambiente</t>
        </is>
      </c>
      <c r="B4" s="3" t="inlineStr">
        <is>
          <t>Área real (m²)</t>
        </is>
      </c>
      <c r="C4" s="3" t="inlineStr">
        <is>
          <t>R$/m²</t>
        </is>
      </c>
      <c r="D4" s="3" t="inlineStr">
        <is>
          <t>Total (R$)</t>
        </is>
      </c>
    </row>
    <row r="5">
      <c r="A5" s="4" t="inlineStr">
        <is>
          <t>Privativo core (84 un × 108 m²)</t>
        </is>
      </c>
      <c r="B5" s="5" t="n">
        <v>9072</v>
      </c>
      <c r="C5" s="6">
        <f>'Composições'!C22</f>
        <v>2556.52</v>
        <v/>
      </c>
      <c r="D5" s="6">
        <f>B5*C5</f>
        <v>23192749.44</v>
        <v/>
      </c>
    </row>
    <row r="6">
      <c r="A6" s="4" t="inlineStr">
        <is>
          <t>Privativo Sky (14 un × 160 m²)</t>
        </is>
      </c>
      <c r="B6" s="5" t="n">
        <v>2240</v>
      </c>
      <c r="C6" s="6">
        <f>'Composições'!D22</f>
        <v>2946.8999999999996</v>
        <v/>
      </c>
      <c r="D6" s="6">
        <f>B6*C6</f>
        <v>6601055.999999999</v>
        <v/>
      </c>
    </row>
    <row r="7">
      <c r="A7" s="4" t="inlineStr">
        <is>
          <t>Circulação/núcleo da torre (28 pav)</t>
        </is>
      </c>
      <c r="B7" s="5" t="n">
        <v>2794</v>
      </c>
      <c r="C7" s="6">
        <f>'Composições'!E22</f>
        <v>2612.73</v>
        <v/>
      </c>
      <c r="D7" s="6">
        <f>B7*C7</f>
        <v>7299967.62</v>
        <v/>
      </c>
    </row>
    <row r="8">
      <c r="A8" s="4" t="inlineStr">
        <is>
          <t>Comum térreo (lobby, academia, kids, spa, cowork…)</t>
        </is>
      </c>
      <c r="B8" s="5" t="n">
        <v>625</v>
      </c>
      <c r="C8" s="6">
        <f>'Composições'!F22</f>
        <v>2676.5799999999995</v>
        <v/>
      </c>
      <c r="D8" s="6">
        <f>B8*C8</f>
        <v>1672862.4999999998</v>
        <v/>
      </c>
    </row>
    <row r="9">
      <c r="A9" s="4" t="inlineStr">
        <is>
          <t>Lojas fachada ativa (3 testadas) + doca + café</t>
        </is>
      </c>
      <c r="B9" s="5" t="n">
        <v>367</v>
      </c>
      <c r="C9" s="6">
        <f>'Composições'!G22</f>
        <v>1403.54</v>
        <v/>
      </c>
      <c r="D9" s="6">
        <f>B9*C9</f>
        <v>515099.18</v>
        <v/>
      </c>
    </row>
    <row r="10">
      <c r="A10" s="4" t="inlineStr">
        <is>
          <t>Garagem G1+G2 (pódio)</t>
        </is>
      </c>
      <c r="B10" s="5" t="n">
        <v>3712</v>
      </c>
      <c r="C10" s="6">
        <f>'Composições'!H22</f>
        <v>1015.29</v>
        <v/>
      </c>
      <c r="D10" s="6">
        <f>B10*C10</f>
        <v>3768756.48</v>
        <v/>
      </c>
    </row>
    <row r="11">
      <c r="A11" s="4" t="inlineStr">
        <is>
          <t>Térreo sob pódio (pilotis, cochera, técnica)</t>
        </is>
      </c>
      <c r="B11" s="5" t="n">
        <v>900</v>
      </c>
      <c r="C11" s="6">
        <f>'Composições'!I22</f>
        <v>1417.3100000000002</v>
        <v/>
      </c>
      <c r="D11" s="6">
        <f>B11*C11</f>
        <v>1275579.0000000002</v>
        <v/>
      </c>
    </row>
    <row r="12">
      <c r="A12" s="4" t="inlineStr">
        <is>
          <t>Jardim suspenso nível 3 (paisagismo sobre laje)</t>
        </is>
      </c>
      <c r="B12" s="5" t="n">
        <v>1354</v>
      </c>
      <c r="C12" s="6">
        <f>'Composições'!J22</f>
        <v>1542.09</v>
        <v/>
      </c>
      <c r="D12" s="6">
        <f>B12*C12</f>
        <v>2087989.8599999999</v>
        <v/>
      </c>
    </row>
    <row r="13">
      <c r="A13" s="4" t="inlineStr">
        <is>
          <t>Rooftop clube (nível 30)</t>
        </is>
      </c>
      <c r="B13" s="5" t="n">
        <v>392</v>
      </c>
      <c r="C13" s="6">
        <f>'Composições'!K22</f>
        <v>4045.7</v>
        <v/>
      </c>
      <c r="D13" s="6">
        <f>B13*C13</f>
        <v>1585914.4</v>
        <v/>
      </c>
    </row>
    <row r="14">
      <c r="A14" s="3" t="inlineStr">
        <is>
          <t>OBRA TOTAL</t>
        </is>
      </c>
      <c r="B14" s="3">
        <f>SUM(B5:B13)</f>
        <v>21456</v>
        <v/>
      </c>
      <c r="D14" s="7">
        <f>SUM(D5:D13)</f>
        <v>47999974.48</v>
        <v/>
      </c>
    </row>
    <row r="15">
      <c r="A15" s="4" t="inlineStr">
        <is>
          <t>Teto da decisão do pódio (qc01-lote21-podio-decisao.py)</t>
        </is>
      </c>
      <c r="D15" s="8" t="n">
        <v>48000000</v>
      </c>
    </row>
    <row r="16">
      <c r="A16" s="4" t="inlineStr">
        <is>
          <t>Desvio da composição vs teto</t>
        </is>
      </c>
      <c r="D16" s="9">
        <f>D14/D15-1</f>
        <v>-5.316666666921321e-07</v>
        <v/>
      </c>
    </row>
    <row r="18">
      <c r="A18" s="10" t="inlineStr">
        <is>
          <t>Azul = entrada editável · preto = fórmula · amarelo = premissa-chave. Preços [ROBÔ] atualizam toda segunda no atlas-sheets.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2"/>
  <sheetViews>
    <sheetView workbookViewId="0">
      <selection activeCell="A1" sqref="A1"/>
    </sheetView>
  </sheetViews>
  <sheetFormatPr baseColWidth="8" defaultRowHeight="15"/>
  <cols>
    <col width="46" customWidth="1" min="1" max="1"/>
    <col width="4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</cols>
  <sheetData>
    <row r="1">
      <c r="A1" s="1" t="inlineStr">
        <is>
          <t>R$/m² POR SERVIÇO × AMBIENTE (verbas rateadas por m² real)</t>
        </is>
      </c>
    </row>
    <row r="3">
      <c r="A3" s="3" t="inlineStr">
        <is>
          <t>Serviço</t>
        </is>
      </c>
      <c r="B3" s="3" t="inlineStr">
        <is>
          <t>Fonte</t>
        </is>
      </c>
      <c r="C3" s="3" t="inlineStr">
        <is>
          <t>Privativo core</t>
        </is>
      </c>
      <c r="D3" s="3" t="inlineStr">
        <is>
          <t>Privativo Sky</t>
        </is>
      </c>
      <c r="E3" s="3" t="inlineStr">
        <is>
          <t>Circulação/núcleo da torre</t>
        </is>
      </c>
      <c r="F3" s="3" t="inlineStr">
        <is>
          <t>Comum térreo</t>
        </is>
      </c>
      <c r="G3" s="3" t="inlineStr">
        <is>
          <t>Lojas fachada ativa</t>
        </is>
      </c>
      <c r="H3" s="3" t="inlineStr">
        <is>
          <t>Garagem G1+G2</t>
        </is>
      </c>
      <c r="I3" s="3" t="inlineStr">
        <is>
          <t>Térreo sob pódio</t>
        </is>
      </c>
      <c r="J3" s="3" t="inlineStr">
        <is>
          <t>Jardim suspenso nível 3</t>
        </is>
      </c>
      <c r="K3" s="3" t="inlineStr">
        <is>
          <t>Rooftop clube</t>
        </is>
      </c>
    </row>
    <row r="4">
      <c r="A4" s="4" t="inlineStr">
        <is>
          <t>Estrutura (concreto C50→C30 + aço + fôrma + protensão)</t>
        </is>
      </c>
      <c r="B4" s="11" t="inlineStr">
        <is>
          <t>[REF] paramétrico 09/2026: laje protendida 20–25 cm, ~32 kg aço/m² torre</t>
        </is>
      </c>
      <c r="C4" s="12" t="n">
        <v>597.47</v>
      </c>
      <c r="D4" s="12" t="n">
        <v>622.89</v>
      </c>
      <c r="E4" s="12" t="n">
        <v>597.47</v>
      </c>
      <c r="F4" s="12" t="n">
        <v>572.04</v>
      </c>
      <c r="G4" s="12" t="n">
        <v>330.51</v>
      </c>
      <c r="H4" s="12" t="n">
        <v>381.36</v>
      </c>
      <c r="I4" s="12" t="n">
        <v>355.94</v>
      </c>
      <c r="J4" s="12" t="n">
        <v>298.73</v>
      </c>
      <c r="K4" s="12" t="n">
        <v>483.06</v>
      </c>
    </row>
    <row r="5">
      <c r="A5" s="4" t="inlineStr">
        <is>
          <t>Fundações (hélice/estacões + blocos) — rateio</t>
        </is>
      </c>
      <c r="B5" s="11" t="inlineStr">
        <is>
          <t>[COTAR] verba 2,6 M pós-sondagem (base engª §1); rateio por m²</t>
        </is>
      </c>
      <c r="C5" s="12" t="n">
        <v>149.03</v>
      </c>
      <c r="D5" s="12" t="n">
        <v>150.89</v>
      </c>
      <c r="E5" s="12" t="n">
        <v>158.2</v>
      </c>
      <c r="F5" s="12" t="n">
        <v>124.8</v>
      </c>
      <c r="G5" s="12" t="n">
        <v>70.84</v>
      </c>
      <c r="H5" s="12" t="n">
        <v>56.03</v>
      </c>
      <c r="I5" s="12" t="n">
        <v>144.44</v>
      </c>
      <c r="J5" s="12" t="n">
        <v>9.6</v>
      </c>
      <c r="K5" s="12" t="n">
        <v>33.16</v>
      </c>
    </row>
    <row r="6">
      <c r="A6" s="4" t="inlineStr">
        <is>
          <t>Vedações + revestimentos internos</t>
        </is>
      </c>
      <c r="B6" s="11" t="inlineStr">
        <is>
          <t>[REF] alvenaria/drywall + gesso + pintura; acústica nível I nas divisas (15575)</t>
        </is>
      </c>
      <c r="C6" s="12" t="n">
        <v>483.06</v>
      </c>
      <c r="D6" s="12" t="n">
        <v>559.33</v>
      </c>
      <c r="E6" s="12" t="n">
        <v>330.51</v>
      </c>
      <c r="F6" s="12" t="n">
        <v>521.2</v>
      </c>
      <c r="G6" s="12" t="n">
        <v>190.68</v>
      </c>
      <c r="H6" s="12" t="n">
        <v>54.03</v>
      </c>
      <c r="I6" s="12" t="n">
        <v>101.7</v>
      </c>
      <c r="J6" s="12" t="n">
        <v>38.14</v>
      </c>
      <c r="K6" s="12" t="n">
        <v>266.95</v>
      </c>
    </row>
    <row r="7">
      <c r="A7" s="4" t="inlineStr">
        <is>
          <t>Fachada (brises champanhe + vidro + pedra da base)</t>
        </is>
      </c>
      <c r="B7" s="11" t="inlineStr">
        <is>
          <t>[REF] pele por orientação (fachada v2); pódio leva a mesma pele</t>
        </is>
      </c>
      <c r="C7" s="12" t="n">
        <v>317.8</v>
      </c>
      <c r="D7" s="12" t="n">
        <v>406.79</v>
      </c>
      <c r="E7" s="12" t="n">
        <v>133.48</v>
      </c>
      <c r="F7" s="12" t="n">
        <v>266.95</v>
      </c>
      <c r="G7" s="12" t="n">
        <v>241.53</v>
      </c>
      <c r="H7" s="12" t="n">
        <v>158.9</v>
      </c>
      <c r="I7" s="12" t="n">
        <v>127.12</v>
      </c>
      <c r="J7" s="12" t="n">
        <v>57.2</v>
      </c>
      <c r="K7" s="12" t="n">
        <v>197.04</v>
      </c>
    </row>
    <row r="8">
      <c r="A8" s="4" t="inlineStr">
        <is>
          <t>Piso privativo core — porcelanato 90×90</t>
        </is>
      </c>
      <c r="B8" s="11" t="inlineStr">
        <is>
          <t>[ROBÔ] mediana R$ 89.99/m² + assentamento/contrapiso [REF]</t>
        </is>
      </c>
      <c r="C8" s="12" t="n">
        <v>130.29</v>
      </c>
      <c r="D8" s="12" t="n">
        <v>0</v>
      </c>
      <c r="E8" s="12" t="n">
        <v>0</v>
      </c>
      <c r="F8" s="12" t="n">
        <v>0</v>
      </c>
      <c r="G8" s="12" t="n">
        <v>0</v>
      </c>
      <c r="H8" s="12" t="n">
        <v>0</v>
      </c>
      <c r="I8" s="12" t="n">
        <v>0</v>
      </c>
      <c r="J8" s="12" t="n">
        <v>0</v>
      </c>
      <c r="K8" s="12" t="n">
        <v>0</v>
      </c>
    </row>
    <row r="9">
      <c r="A9" s="4" t="inlineStr">
        <is>
          <t>Piso privativo Sky — porcelanato 120×120</t>
        </is>
      </c>
      <c r="B9" s="11" t="inlineStr">
        <is>
          <t>[ROBÔ] mediana R$ 189.40/m² + assentamento/contrapiso [REF]</t>
        </is>
      </c>
      <c r="C9" s="12" t="n">
        <v>0</v>
      </c>
      <c r="D9" s="12" t="n">
        <v>203.01</v>
      </c>
      <c r="E9" s="12" t="n">
        <v>0</v>
      </c>
      <c r="F9" s="12" t="n">
        <v>0</v>
      </c>
      <c r="G9" s="12" t="n">
        <v>0</v>
      </c>
      <c r="H9" s="12" t="n">
        <v>0</v>
      </c>
      <c r="I9" s="12" t="n">
        <v>0</v>
      </c>
      <c r="J9" s="12" t="n">
        <v>0</v>
      </c>
      <c r="K9" s="12" t="n">
        <v>0</v>
      </c>
    </row>
    <row r="10">
      <c r="A10" s="4" t="inlineStr">
        <is>
          <t>Pisos comuns/externos (pedra, externo antiderrapante)</t>
        </is>
      </c>
      <c r="B10" s="11" t="inlineStr">
        <is>
          <t>[ROBÔ] externo R$ 122.94/m² · pedra comum [REF]</t>
        </is>
      </c>
      <c r="C10" s="12" t="n">
        <v>0</v>
      </c>
      <c r="D10" s="12" t="n">
        <v>0</v>
      </c>
      <c r="E10" s="12" t="n">
        <v>300</v>
      </c>
      <c r="F10" s="12" t="n">
        <v>380</v>
      </c>
      <c r="G10" s="12" t="n">
        <v>220</v>
      </c>
      <c r="H10" s="12" t="n">
        <v>55</v>
      </c>
      <c r="I10" s="12" t="n">
        <v>120</v>
      </c>
      <c r="J10" s="12" t="n">
        <v>292.94</v>
      </c>
      <c r="K10" s="12" t="n">
        <v>420</v>
      </c>
    </row>
    <row r="11">
      <c r="A11" s="4" t="inlineStr">
        <is>
          <t>Louças + metais + bancadas (por unidade → /m²)</t>
        </is>
      </c>
      <c r="B11" s="11" t="inlineStr">
        <is>
          <t>[ROBÔ] bacia R$ 1,028.90 · monocomando R$ 1,694.99 · bancadas [REF]</t>
        </is>
      </c>
      <c r="C11" s="12" t="n">
        <v>165</v>
      </c>
      <c r="D11" s="12" t="n">
        <v>195</v>
      </c>
      <c r="E11" s="12" t="n">
        <v>0</v>
      </c>
      <c r="F11" s="12" t="n">
        <v>140</v>
      </c>
      <c r="G11" s="12" t="n">
        <v>0</v>
      </c>
      <c r="H11" s="12" t="n">
        <v>0</v>
      </c>
      <c r="I11" s="12" t="n">
        <v>0</v>
      </c>
      <c r="J11" s="12" t="n">
        <v>0</v>
      </c>
      <c r="K11" s="12" t="n">
        <v>160</v>
      </c>
    </row>
    <row r="12">
      <c r="A12" s="4" t="inlineStr">
        <is>
          <t>Instalações (elétrica, hidro, gás, PCI, dados)</t>
        </is>
      </c>
      <c r="B12" s="11" t="inlineStr">
        <is>
          <t>[REF] por uso; garagem SEM exaustão mecânica (ventilação natural do pódio)</t>
        </is>
      </c>
      <c r="C12" s="12" t="n">
        <v>273.31</v>
      </c>
      <c r="D12" s="12" t="n">
        <v>298.73</v>
      </c>
      <c r="E12" s="12" t="n">
        <v>241.53</v>
      </c>
      <c r="F12" s="12" t="n">
        <v>266.95</v>
      </c>
      <c r="G12" s="12" t="n">
        <v>165.26</v>
      </c>
      <c r="H12" s="12" t="n">
        <v>95.34</v>
      </c>
      <c r="I12" s="12" t="n">
        <v>114.41</v>
      </c>
      <c r="J12" s="12" t="n">
        <v>69.92</v>
      </c>
      <c r="K12" s="12" t="n">
        <v>273.31</v>
      </c>
    </row>
    <row r="13">
      <c r="A13" s="4" t="inlineStr">
        <is>
          <t>Esquadrias de alumínio + vidros internos</t>
        </is>
      </c>
      <c r="B13" s="11" t="inlineStr">
        <is>
          <t>[REF] linha alta padrão; Sky piso-teto</t>
        </is>
      </c>
      <c r="C13" s="12" t="n">
        <v>197.04</v>
      </c>
      <c r="D13" s="12" t="n">
        <v>266.95</v>
      </c>
      <c r="E13" s="12" t="n">
        <v>76.27</v>
      </c>
      <c r="F13" s="12" t="n">
        <v>165.26</v>
      </c>
      <c r="G13" s="12" t="n">
        <v>0</v>
      </c>
      <c r="H13" s="12" t="n">
        <v>0</v>
      </c>
      <c r="I13" s="12" t="n">
        <v>0</v>
      </c>
      <c r="J13" s="12" t="n">
        <v>0</v>
      </c>
      <c r="K13" s="12" t="n">
        <v>177.97</v>
      </c>
    </row>
    <row r="14">
      <c r="A14" s="4" t="inlineStr">
        <is>
          <t>Automação + segurança (fechadura, smart, EV, CFTV)</t>
        </is>
      </c>
      <c r="B14" s="11" t="inlineStr">
        <is>
          <t>[ROBÔ] fechadura R$ 885.50 ×98 · smart ×8/un · wallbox R$ 3,475.80 ×32</t>
        </is>
      </c>
      <c r="C14" s="12" t="n">
        <v>23.53</v>
      </c>
      <c r="D14" s="12" t="n">
        <v>22.88</v>
      </c>
      <c r="E14" s="12" t="n">
        <v>0</v>
      </c>
      <c r="F14" s="12" t="n">
        <v>54.66</v>
      </c>
      <c r="G14" s="12" t="n">
        <v>0</v>
      </c>
      <c r="H14" s="12" t="n">
        <v>29.91</v>
      </c>
      <c r="I14" s="12" t="n">
        <v>18.98</v>
      </c>
      <c r="J14" s="12" t="n">
        <v>0</v>
      </c>
      <c r="K14" s="12" t="n">
        <v>0</v>
      </c>
    </row>
    <row r="15">
      <c r="A15" s="4" t="inlineStr">
        <is>
          <t>Elevadores (2 sociais + 1 serviço, 32 paradas)</t>
        </is>
      </c>
      <c r="B15" s="11" t="inlineStr">
        <is>
          <t>[COTAR] verba com estudo de tráfego NBR 5665 da fornecedora</t>
        </is>
      </c>
      <c r="C15" s="12" t="n">
        <v>0</v>
      </c>
      <c r="D15" s="12" t="n">
        <v>0</v>
      </c>
      <c r="E15" s="12" t="n">
        <v>590.55</v>
      </c>
      <c r="F15" s="12" t="n">
        <v>0</v>
      </c>
      <c r="G15" s="12" t="n">
        <v>0</v>
      </c>
      <c r="H15" s="12" t="n">
        <v>0</v>
      </c>
      <c r="I15" s="12" t="n">
        <v>0</v>
      </c>
      <c r="J15" s="12" t="n">
        <v>0</v>
      </c>
      <c r="K15" s="12" t="n">
        <v>0</v>
      </c>
    </row>
    <row r="16">
      <c r="A16" s="4" t="inlineStr">
        <is>
          <t>Piscina de borda + equipamentos do rooftop</t>
        </is>
      </c>
      <c r="B16" s="11" t="inlineStr">
        <is>
          <t>[COTAR] verba (aquecimento solar já na técnica do rooftop)</t>
        </is>
      </c>
      <c r="C16" s="12" t="n">
        <v>0</v>
      </c>
      <c r="D16" s="12" t="n">
        <v>0</v>
      </c>
      <c r="E16" s="12" t="n">
        <v>0</v>
      </c>
      <c r="F16" s="12" t="n">
        <v>0</v>
      </c>
      <c r="G16" s="12" t="n">
        <v>0</v>
      </c>
      <c r="H16" s="12" t="n">
        <v>0</v>
      </c>
      <c r="I16" s="12" t="n">
        <v>0</v>
      </c>
      <c r="J16" s="12" t="n">
        <v>0</v>
      </c>
      <c r="K16" s="12" t="n">
        <v>1530.61</v>
      </c>
    </row>
    <row r="17">
      <c r="A17" s="4" t="inlineStr">
        <is>
          <t>Aquecimento solar (água quente das unidades + apoio)</t>
        </is>
      </c>
      <c r="B17" s="11" t="inlineStr">
        <is>
          <t>[COTAR] verba: coletores + reservatório + distribuição (98 un); chuveiros com água quente solar central + apoio (enxoval)</t>
        </is>
      </c>
      <c r="C17" s="12" t="n">
        <v>35.27</v>
      </c>
      <c r="D17" s="12" t="n">
        <v>35.71</v>
      </c>
      <c r="E17" s="12" t="n">
        <v>0</v>
      </c>
      <c r="F17" s="12" t="n">
        <v>0</v>
      </c>
      <c r="G17" s="12" t="n">
        <v>0</v>
      </c>
      <c r="H17" s="12" t="n">
        <v>0</v>
      </c>
      <c r="I17" s="12" t="n">
        <v>0</v>
      </c>
      <c r="J17" s="12" t="n">
        <v>0</v>
      </c>
      <c r="K17" s="12" t="n">
        <v>0</v>
      </c>
    </row>
    <row r="18">
      <c r="A18" s="4" t="inlineStr">
        <is>
          <t>Impermeabilização (rooftop pool + jardim suspenso sobre laje)</t>
        </is>
      </c>
      <c r="B18" s="11" t="inlineStr">
        <is>
          <t>[COTAR] verba: manta/líquida nas lajes molhadas (piscina 60 m² + jardim 1.354 m² sobre garagem + banhos)</t>
        </is>
      </c>
      <c r="C18" s="12" t="n">
        <v>0</v>
      </c>
      <c r="D18" s="12" t="n">
        <v>0</v>
      </c>
      <c r="E18" s="12" t="n">
        <v>0</v>
      </c>
      <c r="F18" s="12" t="n">
        <v>0</v>
      </c>
      <c r="G18" s="12" t="n">
        <v>0</v>
      </c>
      <c r="H18" s="12" t="n">
        <v>0</v>
      </c>
      <c r="I18" s="12" t="n">
        <v>0</v>
      </c>
      <c r="J18" s="12" t="n">
        <v>92.31999999999999</v>
      </c>
      <c r="K18" s="12" t="n">
        <v>318.88</v>
      </c>
    </row>
    <row r="19">
      <c r="A19" s="4" t="inlineStr">
        <is>
          <t>Paisagismo (jardim norte + suspenso) + espelhos d'água</t>
        </is>
      </c>
      <c r="B19" s="11" t="inlineStr">
        <is>
          <t>[REF] verba por projeto; irrigação com reúso (base engª §5)</t>
        </is>
      </c>
      <c r="C19" s="12" t="n">
        <v>0</v>
      </c>
      <c r="D19" s="12" t="n">
        <v>0</v>
      </c>
      <c r="E19" s="12" t="n">
        <v>0</v>
      </c>
      <c r="F19" s="12" t="n">
        <v>0</v>
      </c>
      <c r="G19" s="12" t="n">
        <v>0</v>
      </c>
      <c r="H19" s="12" t="n">
        <v>0</v>
      </c>
      <c r="I19" s="12" t="n">
        <v>250</v>
      </c>
      <c r="J19" s="12" t="n">
        <v>498.52</v>
      </c>
      <c r="K19" s="12" t="n">
        <v>0</v>
      </c>
    </row>
    <row r="20">
      <c r="A20" s="4" t="inlineStr">
        <is>
          <t>Canteiro, equipamentos e administração da obra</t>
        </is>
      </c>
      <c r="B20" s="11" t="inlineStr">
        <is>
          <t>[REF] ~9% do custo direto — grua/fôrmas do ciclo 5–7 dias inclusos</t>
        </is>
      </c>
      <c r="C20" s="12" t="n">
        <v>184.72</v>
      </c>
      <c r="D20" s="12" t="n">
        <v>184.72</v>
      </c>
      <c r="E20" s="12" t="n">
        <v>184.72</v>
      </c>
      <c r="F20" s="12" t="n">
        <v>184.72</v>
      </c>
      <c r="G20" s="12" t="n">
        <v>184.72</v>
      </c>
      <c r="H20" s="12" t="n">
        <v>184.72</v>
      </c>
      <c r="I20" s="12" t="n">
        <v>184.72</v>
      </c>
      <c r="J20" s="12" t="n">
        <v>184.72</v>
      </c>
      <c r="K20" s="12" t="n">
        <v>184.72</v>
      </c>
    </row>
    <row r="22">
      <c r="A22" s="3" t="inlineStr">
        <is>
          <t>R$/m² do ambiente (soma)</t>
        </is>
      </c>
      <c r="C22" s="7">
        <f>SUM(C4:C20)</f>
        <v>2556.52</v>
        <v/>
      </c>
      <c r="D22" s="7">
        <f>SUM(D4:D20)</f>
        <v>2946.8999999999996</v>
        <v/>
      </c>
      <c r="E22" s="7">
        <f>SUM(E4:E20)</f>
        <v>2612.73</v>
        <v/>
      </c>
      <c r="F22" s="7">
        <f>SUM(F4:F20)</f>
        <v>2676.5799999999995</v>
        <v/>
      </c>
      <c r="G22" s="7">
        <f>SUM(G4:G20)</f>
        <v>1403.54</v>
        <v/>
      </c>
      <c r="H22" s="7">
        <f>SUM(H4:H20)</f>
        <v>1015.29</v>
        <v/>
      </c>
      <c r="I22" s="7">
        <f>SUM(I4:I20)</f>
        <v>1417.3100000000002</v>
        <v/>
      </c>
      <c r="J22" s="7">
        <f>SUM(J4:J20)</f>
        <v>1542.09</v>
        <v/>
      </c>
      <c r="K22" s="7">
        <f>SUM(K4:K20)</f>
        <v>4045.7</v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2" customWidth="1" min="1" max="1"/>
    <col width="110" customWidth="1" min="2" max="2"/>
  </cols>
  <sheetData>
    <row r="1">
      <c r="A1" s="1" t="inlineStr">
        <is>
          <t>FONTES E DATAS</t>
        </is>
      </c>
    </row>
    <row r="3">
      <c r="A3" s="3" t="inlineStr">
        <is>
          <t>Preços [ROBÔ]</t>
        </is>
      </c>
      <c r="B3" s="4" t="inlineStr">
        <is>
          <t>cotacoes.json (2026-09-01T16:33:21+00:00) — VTEX Telhanorte/Obramax/Chatuba + Intelbras, medianas; robô semanal no Claw</t>
        </is>
      </c>
    </row>
    <row r="4">
      <c r="A4" s="3" t="inlineStr">
        <is>
          <t>Teto da obra</t>
        </is>
      </c>
      <c r="B4" s="4" t="inlineStr">
        <is>
          <t>R$ 42,3 M — cenário pódio eleito (specs/qc01-lote21-podio-decisao.py, autoteste reproduz o estudo de garagem)</t>
        </is>
      </c>
    </row>
    <row r="5">
      <c r="A5" s="3" t="inlineStr">
        <is>
          <t>Âncora de mercado</t>
        </is>
      </c>
      <c r="B5" s="4" t="inlineStr">
        <is>
          <t>CUB Sinduscon-MG jul/2026 R-16 alto = R$ 3.145,83/m² equivalente (tabela oficial; exclui fundações/elevadores/projetos)</t>
        </is>
      </c>
    </row>
    <row r="6">
      <c r="A6" s="3" t="inlineStr">
        <is>
          <t>Paramétricos [REF]</t>
        </is>
      </c>
      <c r="B6" s="4" t="inlineStr">
        <is>
          <t>referências de mercado 09/2026 (base de engenharia §2/§7) — pré-dimensionamento, não proposta</t>
        </is>
      </c>
    </row>
    <row r="7">
      <c r="A7" s="3" t="inlineStr">
        <is>
          <t>[COTAR]</t>
        </is>
      </c>
      <c r="B7" s="4" t="inlineStr">
        <is>
          <t>fundações (pós-sondagem NBR 8036/6122), elevadores (NBR 5665), piscina — verbas que só fecham com proposta</t>
        </is>
      </c>
    </row>
    <row r="8">
      <c r="A8" s="3" t="inlineStr">
        <is>
          <t>Áreas</t>
        </is>
      </c>
      <c r="B8" s="4" t="inlineStr">
        <is>
          <t>geometria committada das plantas (travas de área do gerador)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2026-09-03T00:58:52Z</dcterms:created>
  <dcterms:modified xmlns:dcterms="http://purl.org/dc/terms/" xmlns:xsi="http://www.w3.org/2001/XMLSchema-instance" xsi:type="dcterms:W3CDTF">2026-09-03T00:58:52Z</dcterms:modified>
</cp:coreProperties>
</file>